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Wine Making Costs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<sst xmlns="http://schemas.openxmlformats.org/spreadsheetml/2006/main" count="62" uniqueCount="36">
  <si>
    <r>
      <t>Company:</t>
    </r>
    <r>
      <rPr>
        <sz val="10"/>
        <rFont val="Arial Narrow"/>
        <family val="2"/>
      </rPr>
      <t xml:space="preserve"> .</t>
    </r>
  </si>
  <si>
    <t>Conversions</t>
  </si>
  <si>
    <t>375 ml</t>
  </si>
  <si>
    <r>
      <t>Wine Project Name:</t>
    </r>
    <r>
      <rPr>
        <sz val="10"/>
        <rFont val="Arial Narrow"/>
        <family val="2"/>
      </rPr>
      <t xml:space="preserve"> </t>
    </r>
  </si>
  <si>
    <t>gallon</t>
  </si>
  <si>
    <t>equals</t>
  </si>
  <si>
    <t>liters</t>
  </si>
  <si>
    <t>Country / Region:</t>
  </si>
  <si>
    <t>case</t>
  </si>
  <si>
    <r>
      <t>Grapes:</t>
    </r>
    <r>
      <rPr>
        <sz val="10"/>
        <rFont val="Arial Narrow"/>
        <family val="2"/>
      </rPr>
      <t xml:space="preserve"> </t>
    </r>
  </si>
  <si>
    <t>gallons</t>
  </si>
  <si>
    <t># of cases</t>
  </si>
  <si>
    <t>ton</t>
  </si>
  <si>
    <t>Cost Element</t>
  </si>
  <si>
    <t>Price in Dollars</t>
  </si>
  <si>
    <t>cases</t>
  </si>
  <si>
    <t>Unit / Bottle</t>
  </si>
  <si>
    <t>Case of 12 bottles 750ml</t>
  </si>
  <si>
    <t>bottles</t>
  </si>
  <si>
    <t>Wine</t>
  </si>
  <si>
    <t>barrel</t>
  </si>
  <si>
    <t>Bottle</t>
  </si>
  <si>
    <t>Cork / Screw top</t>
  </si>
  <si>
    <t>Capsule</t>
  </si>
  <si>
    <t>Label</t>
  </si>
  <si>
    <t>bulk wine</t>
  </si>
  <si>
    <t>cost/gallon</t>
  </si>
  <si>
    <t>extended cost</t>
  </si>
  <si>
    <t>Back label</t>
  </si>
  <si>
    <t>Carton and dividers</t>
  </si>
  <si>
    <t>1. Total raw materials and wine</t>
  </si>
  <si>
    <t>Custom crush cost</t>
  </si>
  <si>
    <t>Winemaking fee</t>
  </si>
  <si>
    <t>2. Total Winemaking cost</t>
  </si>
  <si>
    <t>1+2 Total direct cost</t>
  </si>
  <si>
    <t>Total cost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</si>
</sst>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#,##0.000"/>
  </numFmts>
  <fonts count="5"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/>
    </xf>
    <xf numFmtId="164" fontId="0" fillId="2" borderId="2" xfId="0" applyFill="1" applyBorder="1" applyAlignment="1">
      <alignment horizontal="right"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 horizontal="right"/>
    </xf>
    <xf numFmtId="164" fontId="3" fillId="2" borderId="4" xfId="0" applyFont="1" applyFill="1" applyBorder="1" applyAlignment="1">
      <alignment horizontal="center"/>
    </xf>
    <xf numFmtId="164" fontId="0" fillId="2" borderId="5" xfId="0" applyFill="1" applyBorder="1" applyAlignment="1">
      <alignment/>
    </xf>
    <xf numFmtId="164" fontId="0" fillId="2" borderId="0" xfId="0" applyFont="1" applyFill="1" applyBorder="1" applyAlignment="1">
      <alignment horizontal="right"/>
    </xf>
    <xf numFmtId="165" fontId="0" fillId="2" borderId="0" xfId="0" applyNumberFormat="1" applyFill="1" applyBorder="1" applyAlignment="1">
      <alignment/>
    </xf>
    <xf numFmtId="164" fontId="0" fillId="2" borderId="6" xfId="0" applyFont="1" applyFill="1" applyBorder="1" applyAlignment="1">
      <alignment horizontal="right"/>
    </xf>
    <xf numFmtId="164" fontId="0" fillId="2" borderId="6" xfId="0" applyFill="1" applyBorder="1" applyAlignment="1">
      <alignment/>
    </xf>
    <xf numFmtId="164" fontId="0" fillId="2" borderId="0" xfId="0" applyFill="1" applyBorder="1" applyAlignment="1">
      <alignment/>
    </xf>
    <xf numFmtId="164" fontId="0" fillId="2" borderId="1" xfId="0" applyFill="1" applyBorder="1" applyAlignment="1">
      <alignment/>
    </xf>
    <xf numFmtId="164" fontId="1" fillId="3" borderId="7" xfId="0" applyFont="1" applyFill="1" applyBorder="1" applyAlignment="1">
      <alignment horizontal="center"/>
    </xf>
    <xf numFmtId="165" fontId="0" fillId="2" borderId="5" xfId="0" applyNumberFormat="1" applyFill="1" applyBorder="1" applyAlignment="1">
      <alignment/>
    </xf>
    <xf numFmtId="164" fontId="0" fillId="2" borderId="8" xfId="0" applyFill="1" applyBorder="1" applyAlignment="1">
      <alignment/>
    </xf>
    <xf numFmtId="164" fontId="0" fillId="2" borderId="9" xfId="0" applyFont="1" applyFill="1" applyBorder="1" applyAlignment="1">
      <alignment horizontal="right"/>
    </xf>
    <xf numFmtId="165" fontId="0" fillId="2" borderId="9" xfId="0" applyNumberFormat="1" applyFill="1" applyBorder="1" applyAlignment="1">
      <alignment/>
    </xf>
    <xf numFmtId="164" fontId="0" fillId="2" borderId="10" xfId="0" applyFont="1" applyFill="1" applyBorder="1" applyAlignment="1">
      <alignment horizontal="right"/>
    </xf>
    <xf numFmtId="166" fontId="0" fillId="2" borderId="5" xfId="0" applyNumberFormat="1" applyFill="1" applyBorder="1" applyAlignment="1">
      <alignment/>
    </xf>
    <xf numFmtId="164" fontId="1" fillId="3" borderId="7" xfId="0" applyFont="1" applyFill="1" applyBorder="1" applyAlignment="1">
      <alignment/>
    </xf>
    <xf numFmtId="167" fontId="2" fillId="0" borderId="7" xfId="0" applyNumberFormat="1" applyFont="1" applyBorder="1" applyAlignment="1">
      <alignment/>
    </xf>
    <xf numFmtId="165" fontId="0" fillId="2" borderId="8" xfId="0" applyNumberFormat="1" applyFill="1" applyBorder="1" applyAlignment="1">
      <alignment/>
    </xf>
    <xf numFmtId="164" fontId="0" fillId="2" borderId="10" xfId="0" applyFont="1" applyFill="1" applyBorder="1" applyAlignment="1">
      <alignment/>
    </xf>
    <xf numFmtId="164" fontId="0" fillId="0" borderId="11" xfId="0" applyFont="1" applyBorder="1" applyAlignment="1">
      <alignment/>
    </xf>
    <xf numFmtId="164" fontId="0" fillId="0" borderId="11" xfId="0" applyFont="1" applyBorder="1" applyAlignment="1">
      <alignment horizontal="right"/>
    </xf>
    <xf numFmtId="167" fontId="1" fillId="0" borderId="7" xfId="0" applyNumberFormat="1" applyFont="1" applyFill="1" applyBorder="1" applyAlignment="1">
      <alignment/>
    </xf>
    <xf numFmtId="167" fontId="2" fillId="0" borderId="7" xfId="0" applyNumberFormat="1" applyFont="1" applyFill="1" applyBorder="1" applyAlignment="1">
      <alignment/>
    </xf>
    <xf numFmtId="164" fontId="4" fillId="3" borderId="7" xfId="0" applyFont="1" applyFill="1" applyBorder="1" applyAlignment="1">
      <alignment/>
    </xf>
    <xf numFmtId="167" fontId="4" fillId="3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84" zoomScaleNormal="84" workbookViewId="0" topLeftCell="A1">
      <selection activeCell="A7" sqref="A7"/>
    </sheetView>
  </sheetViews>
  <sheetFormatPr defaultColWidth="11.421875" defaultRowHeight="24.75" customHeight="1"/>
  <cols>
    <col min="1" max="1" width="33.421875" style="0" customWidth="1"/>
    <col min="2" max="3" width="25.7109375" style="0" customWidth="1"/>
    <col min="4" max="4" width="4.57421875" style="0" customWidth="1"/>
    <col min="5" max="5" width="19.7109375" style="0" customWidth="1"/>
    <col min="6" max="6" width="11.421875" style="0" customWidth="1"/>
    <col min="7" max="8" width="11.421875" style="1" customWidth="1"/>
    <col min="9" max="9" width="6.57421875" style="0" customWidth="1"/>
    <col min="10" max="10" width="10.8515625" style="1" customWidth="1"/>
  </cols>
  <sheetData>
    <row r="1" spans="1:12" ht="12.75" customHeight="1">
      <c r="A1" s="2" t="s">
        <v>0</v>
      </c>
      <c r="B1" s="3"/>
      <c r="C1" s="2"/>
      <c r="F1" s="4" t="s">
        <v>1</v>
      </c>
      <c r="G1" s="5"/>
      <c r="H1" s="5"/>
      <c r="I1" s="6"/>
      <c r="J1" s="7"/>
      <c r="K1" s="8" t="s">
        <v>2</v>
      </c>
      <c r="L1" s="8"/>
    </row>
    <row r="2" spans="1:12" ht="12.75" customHeight="1">
      <c r="A2" s="2" t="s">
        <v>3</v>
      </c>
      <c r="B2" s="3"/>
      <c r="C2" s="2"/>
      <c r="F2" s="9">
        <v>1</v>
      </c>
      <c r="G2" s="10" t="s">
        <v>4</v>
      </c>
      <c r="H2" s="10" t="s">
        <v>5</v>
      </c>
      <c r="I2" s="11">
        <v>3.785412</v>
      </c>
      <c r="J2" s="12" t="s">
        <v>6</v>
      </c>
      <c r="K2" s="9"/>
      <c r="L2" s="13"/>
    </row>
    <row r="3" spans="1:12" ht="12.75" customHeight="1">
      <c r="A3" s="2" t="s">
        <v>7</v>
      </c>
      <c r="B3" s="3"/>
      <c r="C3" s="2"/>
      <c r="F3" s="9">
        <v>1</v>
      </c>
      <c r="G3" s="10" t="s">
        <v>8</v>
      </c>
      <c r="H3" s="10" t="s">
        <v>5</v>
      </c>
      <c r="I3" s="14">
        <v>9</v>
      </c>
      <c r="J3" s="12" t="s">
        <v>6</v>
      </c>
      <c r="K3" s="9">
        <v>4.5</v>
      </c>
      <c r="L3" s="13" t="s">
        <v>6</v>
      </c>
    </row>
    <row r="4" spans="1:12" ht="12.75" customHeight="1">
      <c r="A4" s="2" t="s">
        <v>9</v>
      </c>
      <c r="B4" s="3"/>
      <c r="C4" s="2"/>
      <c r="F4" s="9">
        <v>1</v>
      </c>
      <c r="G4" s="10" t="s">
        <v>8</v>
      </c>
      <c r="H4" s="10" t="s">
        <v>5</v>
      </c>
      <c r="I4" s="14">
        <f>I3/I2</f>
        <v>2.377548335557662</v>
      </c>
      <c r="J4" s="12" t="s">
        <v>10</v>
      </c>
      <c r="K4" s="9"/>
      <c r="L4" s="13"/>
    </row>
    <row r="5" spans="1:12" ht="12.75" customHeight="1">
      <c r="A5" s="2" t="s">
        <v>11</v>
      </c>
      <c r="B5" s="3">
        <v>0</v>
      </c>
      <c r="C5" s="2"/>
      <c r="F5" s="15">
        <v>1</v>
      </c>
      <c r="G5" s="5" t="s">
        <v>12</v>
      </c>
      <c r="H5" s="5" t="s">
        <v>5</v>
      </c>
      <c r="I5" s="6">
        <v>160</v>
      </c>
      <c r="J5" s="7" t="s">
        <v>10</v>
      </c>
      <c r="K5" s="9"/>
      <c r="L5" s="13"/>
    </row>
    <row r="6" spans="1:12" ht="12.75" customHeight="1">
      <c r="A6" s="2"/>
      <c r="B6" s="3"/>
      <c r="C6" s="2"/>
      <c r="F6" s="9">
        <v>1</v>
      </c>
      <c r="G6" s="10" t="s">
        <v>12</v>
      </c>
      <c r="H6" s="10" t="s">
        <v>5</v>
      </c>
      <c r="I6" s="11">
        <f>I2*I5</f>
        <v>605.66592</v>
      </c>
      <c r="J6" s="12" t="s">
        <v>6</v>
      </c>
      <c r="K6" s="9"/>
      <c r="L6" s="13"/>
    </row>
    <row r="7" spans="1:12" ht="12.75" customHeight="1">
      <c r="A7" s="16" t="s">
        <v>13</v>
      </c>
      <c r="B7" s="16" t="s">
        <v>14</v>
      </c>
      <c r="C7" s="16"/>
      <c r="F7" s="9">
        <v>1</v>
      </c>
      <c r="G7" s="10" t="s">
        <v>12</v>
      </c>
      <c r="H7" s="10" t="s">
        <v>5</v>
      </c>
      <c r="I7" s="11">
        <f>I6/I3</f>
        <v>67.29621333333334</v>
      </c>
      <c r="J7" s="12" t="s">
        <v>15</v>
      </c>
      <c r="K7" s="17">
        <f>I7*2</f>
        <v>134.59242666666668</v>
      </c>
      <c r="L7" s="13" t="s">
        <v>15</v>
      </c>
    </row>
    <row r="8" spans="1:12" ht="12.75" customHeight="1">
      <c r="A8" s="16"/>
      <c r="B8" s="16" t="s">
        <v>16</v>
      </c>
      <c r="C8" s="16" t="s">
        <v>17</v>
      </c>
      <c r="F8" s="18">
        <v>1</v>
      </c>
      <c r="G8" s="19" t="s">
        <v>12</v>
      </c>
      <c r="H8" s="19" t="s">
        <v>5</v>
      </c>
      <c r="I8" s="20">
        <f>I7*12</f>
        <v>807.55456</v>
      </c>
      <c r="J8" s="21" t="s">
        <v>18</v>
      </c>
      <c r="K8" s="22">
        <f>I8*2</f>
        <v>1615.10912</v>
      </c>
      <c r="L8" s="13" t="s">
        <v>18</v>
      </c>
    </row>
    <row r="9" spans="1:12" ht="19.5" customHeight="1">
      <c r="A9" s="23" t="s">
        <v>19</v>
      </c>
      <c r="B9" s="24">
        <f>C9/12</f>
        <v>0</v>
      </c>
      <c r="C9" s="24">
        <f>F14*I4</f>
        <v>0</v>
      </c>
      <c r="F9" s="9">
        <v>1</v>
      </c>
      <c r="G9" s="10" t="s">
        <v>20</v>
      </c>
      <c r="H9" s="10" t="s">
        <v>5</v>
      </c>
      <c r="I9" s="14">
        <v>60</v>
      </c>
      <c r="J9" s="12" t="s">
        <v>10</v>
      </c>
      <c r="K9" s="9"/>
      <c r="L9" s="13"/>
    </row>
    <row r="10" spans="1:12" ht="19.5" customHeight="1">
      <c r="A10" s="23" t="s">
        <v>21</v>
      </c>
      <c r="B10" s="24">
        <f>C10/12</f>
        <v>0</v>
      </c>
      <c r="C10" s="24"/>
      <c r="F10" s="9">
        <v>1</v>
      </c>
      <c r="G10" s="10" t="s">
        <v>20</v>
      </c>
      <c r="H10" s="10" t="s">
        <v>5</v>
      </c>
      <c r="I10" s="11">
        <f>I9*I2</f>
        <v>227.12472</v>
      </c>
      <c r="J10" s="12" t="s">
        <v>6</v>
      </c>
      <c r="K10" s="9"/>
      <c r="L10" s="13"/>
    </row>
    <row r="11" spans="1:12" ht="19.5" customHeight="1">
      <c r="A11" s="23" t="s">
        <v>22</v>
      </c>
      <c r="B11" s="24">
        <f>C11/12</f>
        <v>0</v>
      </c>
      <c r="C11" s="24"/>
      <c r="F11" s="18">
        <v>1</v>
      </c>
      <c r="G11" s="19" t="s">
        <v>20</v>
      </c>
      <c r="H11" s="19" t="s">
        <v>5</v>
      </c>
      <c r="I11" s="20">
        <f>I10/I3</f>
        <v>25.23608</v>
      </c>
      <c r="J11" s="21" t="s">
        <v>15</v>
      </c>
      <c r="K11" s="25">
        <f>I11*2</f>
        <v>50.47216</v>
      </c>
      <c r="L11" s="26" t="s">
        <v>15</v>
      </c>
    </row>
    <row r="12" spans="1:3" ht="19.5" customHeight="1">
      <c r="A12" s="23" t="s">
        <v>23</v>
      </c>
      <c r="B12" s="24">
        <f>C12/12</f>
        <v>0</v>
      </c>
      <c r="C12" s="24"/>
    </row>
    <row r="13" spans="1:8" ht="19.5" customHeight="1">
      <c r="A13" s="23" t="s">
        <v>24</v>
      </c>
      <c r="B13" s="24">
        <f>C13/12</f>
        <v>0</v>
      </c>
      <c r="C13" s="24"/>
      <c r="E13" s="27" t="s">
        <v>25</v>
      </c>
      <c r="F13" s="27" t="s">
        <v>26</v>
      </c>
      <c r="G13" s="28" t="s">
        <v>10</v>
      </c>
      <c r="H13" s="28" t="s">
        <v>27</v>
      </c>
    </row>
    <row r="14" spans="1:8" ht="19.5" customHeight="1">
      <c r="A14" s="23" t="s">
        <v>28</v>
      </c>
      <c r="B14" s="24">
        <f>C14/12</f>
        <v>0</v>
      </c>
      <c r="C14" s="24"/>
      <c r="G14" s="1">
        <f>B5*I4</f>
        <v>0</v>
      </c>
      <c r="H14" s="1">
        <f>G14*F14</f>
        <v>0</v>
      </c>
    </row>
    <row r="15" spans="1:3" ht="24.75" customHeight="1">
      <c r="A15" s="23" t="s">
        <v>29</v>
      </c>
      <c r="B15" s="24">
        <f>C15/12</f>
        <v>0</v>
      </c>
      <c r="C15" s="24"/>
    </row>
    <row r="16" spans="1:3" ht="24.75" customHeight="1">
      <c r="A16" s="23" t="s">
        <v>30</v>
      </c>
      <c r="B16" s="29">
        <f>SUM(B9:B15)</f>
        <v>0</v>
      </c>
      <c r="C16" s="29">
        <f>SUM(C9:C15)</f>
        <v>0</v>
      </c>
    </row>
    <row r="17" spans="1:3" ht="24.75" customHeight="1">
      <c r="A17" s="23" t="s">
        <v>31</v>
      </c>
      <c r="B17" s="24">
        <f>C17/12</f>
        <v>0</v>
      </c>
      <c r="C17" s="30"/>
    </row>
    <row r="18" spans="1:3" ht="24.75" customHeight="1">
      <c r="A18" s="23" t="s">
        <v>32</v>
      </c>
      <c r="B18" s="24">
        <f>C18/12</f>
        <v>0</v>
      </c>
      <c r="C18" s="30"/>
    </row>
    <row r="19" spans="1:3" ht="24.75" customHeight="1">
      <c r="A19" s="23" t="s">
        <v>33</v>
      </c>
      <c r="B19" s="29">
        <f>SUM(B17:B18)</f>
        <v>0</v>
      </c>
      <c r="C19" s="29">
        <f>SUM(C17:C18)</f>
        <v>0</v>
      </c>
    </row>
    <row r="20" spans="1:3" ht="24.75" customHeight="1">
      <c r="A20" s="23" t="s">
        <v>34</v>
      </c>
      <c r="B20" s="29">
        <f>B16+B19</f>
        <v>0</v>
      </c>
      <c r="C20" s="29">
        <f>C16+C19</f>
        <v>0</v>
      </c>
    </row>
    <row r="21" spans="1:3" ht="24.75" customHeight="1">
      <c r="A21" s="31" t="s">
        <v>35</v>
      </c>
      <c r="B21" s="32">
        <f>SUM(B20:B20)</f>
        <v>0</v>
      </c>
      <c r="C21" s="32">
        <f>SUM(C20:C20)</f>
        <v>0</v>
      </c>
    </row>
  </sheetData>
  <sheetProtection selectLockedCells="1" selectUnlockedCells="1"/>
  <mergeCells count="3">
    <mergeCell ref="K1:L1"/>
    <mergeCell ref="A7:A8"/>
    <mergeCell ref="B7:C7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6" zoomScaleNormal="76" workbookViewId="0" topLeftCell="A1">
      <selection activeCell="B32" sqref="B32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Dry Goods Costing PL Wine Worksheet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Dry Goods Costing PL Wine Worksheet</dc:title>
  <dc:subject/>
  <dc:creator>Steve Seltzer</dc:creator>
  <cp:keywords/>
  <dc:description/>
  <cp:lastModifiedBy/>
  <dcterms:created xsi:type="dcterms:W3CDTF">2011-08-09T14:27:03Z</dcterms:created>
  <cp:category/>
  <cp:version/>
  <cp:contentType/>
  <cp:contentStatus/>
  <cp:revision>1</cp:revision>
</cp:coreProperties>
</file>